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4-25\Meetings\20th Nov 2024\"/>
    </mc:Choice>
  </mc:AlternateContent>
  <xr:revisionPtr revIDLastSave="0" documentId="13_ncr:1_{B9CCA3F4-7F1D-4652-8C87-0E35777D5E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Budget 2025-2026" sheetId="9" r:id="rId1"/>
  </sheets>
  <calcPr calcId="181029"/>
</workbook>
</file>

<file path=xl/calcChain.xml><?xml version="1.0" encoding="utf-8"?>
<calcChain xmlns="http://schemas.openxmlformats.org/spreadsheetml/2006/main">
  <c r="D22" i="9" l="1"/>
  <c r="C22" i="9"/>
  <c r="E22" i="9"/>
  <c r="E21" i="9"/>
  <c r="E20" i="9"/>
  <c r="F7" i="9"/>
  <c r="D7" i="9"/>
  <c r="C7" i="9"/>
  <c r="E13" i="9" l="1"/>
  <c r="B10" i="9" l="1"/>
  <c r="B7" i="9"/>
  <c r="B14" i="9"/>
  <c r="B11" i="9"/>
  <c r="E6" i="9" l="1"/>
  <c r="E7" i="9"/>
  <c r="E8" i="9"/>
  <c r="E9" i="9"/>
  <c r="E10" i="9"/>
  <c r="E11" i="9"/>
  <c r="E12" i="9"/>
  <c r="E14" i="9"/>
  <c r="E15" i="9"/>
  <c r="E5" i="9"/>
  <c r="D18" i="9"/>
  <c r="C18" i="9" l="1"/>
  <c r="E18" i="9"/>
  <c r="F18" i="9" l="1"/>
  <c r="F22" i="9" s="1"/>
  <c r="B18" i="9"/>
  <c r="M19" i="9" l="1"/>
  <c r="L19" i="9"/>
  <c r="K19" i="9"/>
  <c r="P18" i="9"/>
  <c r="O18" i="9"/>
  <c r="P12" i="9"/>
  <c r="O12" i="9"/>
  <c r="N11" i="9"/>
  <c r="P11" i="9" s="1"/>
  <c r="N10" i="9"/>
  <c r="O10" i="9" s="1"/>
  <c r="J9" i="9"/>
  <c r="N9" i="9" s="1"/>
  <c r="J7" i="9"/>
  <c r="N7" i="9" s="1"/>
  <c r="N6" i="9"/>
  <c r="O6" i="9" s="1"/>
  <c r="J5" i="9"/>
  <c r="N5" i="9" s="1"/>
  <c r="P6" i="9" l="1"/>
  <c r="O5" i="9"/>
  <c r="N19" i="9"/>
  <c r="P5" i="9"/>
  <c r="P7" i="9"/>
  <c r="O7" i="9"/>
  <c r="P9" i="9"/>
  <c r="O9" i="9"/>
  <c r="J19" i="9"/>
  <c r="P10" i="9"/>
  <c r="O11" i="9"/>
  <c r="P19" i="9" l="1"/>
  <c r="O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5" authorId="0" shapeId="0" xr:uid="{3521D4BB-2F85-4783-A433-09A353B1E55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two meetings left to pay for Jan &amp; March 25 @ £20</t>
        </r>
      </text>
    </comment>
  </commentList>
</comments>
</file>

<file path=xl/sharedStrings.xml><?xml version="1.0" encoding="utf-8"?>
<sst xmlns="http://schemas.openxmlformats.org/spreadsheetml/2006/main" count="37" uniqueCount="37">
  <si>
    <t>EXPENDITURE</t>
  </si>
  <si>
    <t>Insurance</t>
  </si>
  <si>
    <t>Audit Fees</t>
  </si>
  <si>
    <t>Miscellaneous</t>
  </si>
  <si>
    <t>Clerks Mileage</t>
  </si>
  <si>
    <t>Stationery, Office Equipment &amp; Postage</t>
  </si>
  <si>
    <t xml:space="preserve">Subscriptions </t>
  </si>
  <si>
    <t>Apr</t>
  </si>
  <si>
    <t>May</t>
  </si>
  <si>
    <t>Jun</t>
  </si>
  <si>
    <t>Jul</t>
  </si>
  <si>
    <t>Aug</t>
  </si>
  <si>
    <t>Nov</t>
  </si>
  <si>
    <t>Dec</t>
  </si>
  <si>
    <t>Mar</t>
  </si>
  <si>
    <t>NOTES FOR INFORMATION</t>
  </si>
  <si>
    <t xml:space="preserve"> </t>
  </si>
  <si>
    <t xml:space="preserve"> BUDGET 2024/25</t>
  </si>
  <si>
    <t xml:space="preserve"> BUDGET 2025/26</t>
  </si>
  <si>
    <t>TOTALS</t>
  </si>
  <si>
    <t>HMRC re salary above</t>
  </si>
  <si>
    <t xml:space="preserve">FORECAST TOTAL  24/25 at 31st March </t>
  </si>
  <si>
    <t>NET EXPENDITURE TOTALS</t>
  </si>
  <si>
    <t>East Keal Parish Council - Budget for 2025-2026</t>
  </si>
  <si>
    <t>ACTUAL EXPENDITURE UP TO  19th NOV 24</t>
  </si>
  <si>
    <t>Elections</t>
  </si>
  <si>
    <t>Hire of meeting room</t>
  </si>
  <si>
    <t xml:space="preserve">FORECAST EXPENDITURE 20TH NOV - 31ST MARCH </t>
  </si>
  <si>
    <t>Precept</t>
  </si>
  <si>
    <t>Provision for elections in 2027</t>
  </si>
  <si>
    <t>Clerks Salary  (inc stat hol pay, office allowance &amp; overtime)</t>
  </si>
  <si>
    <t>£180 LALC, £35 ICO &amp; £50 donation re grass cutting - microsoft licence £60 &amp; £12.99 antivirus</t>
  </si>
  <si>
    <t>est 8 meetings (6 ordinary, 1 APM and 1 extraordinary) * 20miles</t>
  </si>
  <si>
    <t>8 meetings @ £20</t>
  </si>
  <si>
    <t>Land rental income</t>
  </si>
  <si>
    <t>Provision for a fund for 2027</t>
  </si>
  <si>
    <t>For flowers and maintaining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</si>
</sst>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3" borderId="1" xfId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44" fontId="0" fillId="0" borderId="0" xfId="0" applyNumberFormat="1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44" fontId="7" fillId="0" borderId="0" xfId="0" applyNumberFormat="1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right"/>
    </xf>
    <xf numFmtId="44" fontId="4" fillId="0" borderId="0" xfId="0" applyNumberFormat="1" applyFont="1"/>
    <xf numFmtId="0" fontId="1" fillId="0" borderId="0" xfId="0" applyFont="1" applyAlignment="1">
      <alignment horizontal="right" vertical="center"/>
    </xf>
    <xf numFmtId="44" fontId="5" fillId="0" borderId="0" xfId="0" applyNumberFormat="1" applyFont="1" applyAlignment="1">
      <alignment vertical="center"/>
    </xf>
    <xf numFmtId="44" fontId="0" fillId="0" borderId="0" xfId="0" applyNumberFormat="1"/>
    <xf numFmtId="44" fontId="5" fillId="0" borderId="0" xfId="0" applyNumberFormat="1" applyFont="1"/>
    <xf numFmtId="44" fontId="1" fillId="0" borderId="0" xfId="0" applyNumberFormat="1" applyFont="1"/>
    <xf numFmtId="0" fontId="10" fillId="0" borderId="1" xfId="0" applyFont="1" applyBorder="1" applyAlignment="1">
      <alignment horizontal="right"/>
    </xf>
    <xf numFmtId="164" fontId="0" fillId="0" borderId="1" xfId="0" applyNumberFormat="1" applyBorder="1"/>
    <xf numFmtId="165" fontId="7" fillId="0" borderId="0" xfId="0" applyNumberFormat="1" applyFont="1"/>
    <xf numFmtId="0" fontId="1" fillId="0" borderId="2" xfId="0" applyFont="1" applyBorder="1" applyAlignment="1">
      <alignment horizontal="right"/>
    </xf>
    <xf numFmtId="0" fontId="9" fillId="4" borderId="1" xfId="1" applyFont="1" applyFill="1" applyBorder="1" applyAlignment="1">
      <alignment horizontal="center" vertical="center" wrapText="1"/>
    </xf>
    <xf numFmtId="44" fontId="7" fillId="4" borderId="0" xfId="0" applyNumberFormat="1" applyFont="1" applyFill="1"/>
    <xf numFmtId="165" fontId="5" fillId="4" borderId="1" xfId="0" applyNumberFormat="1" applyFont="1" applyFill="1" applyBorder="1"/>
    <xf numFmtId="165" fontId="0" fillId="4" borderId="0" xfId="0" applyNumberFormat="1" applyFill="1"/>
    <xf numFmtId="164" fontId="0" fillId="0" borderId="1" xfId="0" applyNumberForma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 wrapText="1"/>
    </xf>
    <xf numFmtId="164" fontId="7" fillId="0" borderId="1" xfId="0" applyNumberFormat="1" applyFont="1" applyBorder="1"/>
    <xf numFmtId="164" fontId="5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64" fontId="0" fillId="0" borderId="3" xfId="0" applyNumberFormat="1" applyBorder="1"/>
    <xf numFmtId="165" fontId="0" fillId="0" borderId="3" xfId="0" applyNumberFormat="1" applyBorder="1"/>
    <xf numFmtId="0" fontId="0" fillId="0" borderId="3" xfId="0" applyBorder="1" applyAlignment="1">
      <alignment horizontal="left"/>
    </xf>
    <xf numFmtId="165" fontId="1" fillId="0" borderId="4" xfId="0" applyNumberFormat="1" applyFont="1" applyBorder="1"/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 wrapText="1"/>
    </xf>
    <xf numFmtId="165" fontId="7" fillId="0" borderId="1" xfId="0" applyNumberFormat="1" applyFont="1" applyBorder="1"/>
    <xf numFmtId="165" fontId="0" fillId="0" borderId="1" xfId="0" applyNumberFormat="1" applyBorder="1"/>
    <xf numFmtId="165" fontId="5" fillId="0" borderId="1" xfId="0" applyNumberFormat="1" applyFont="1" applyBorder="1"/>
    <xf numFmtId="0" fontId="2" fillId="0" borderId="1" xfId="0" applyFont="1" applyBorder="1"/>
    <xf numFmtId="165" fontId="7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/>
    <xf numFmtId="165" fontId="11" fillId="0" borderId="1" xfId="0" applyNumberFormat="1" applyFont="1" applyBorder="1"/>
    <xf numFmtId="165" fontId="7" fillId="0" borderId="1" xfId="0" applyNumberFormat="1" applyFont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0" fillId="5" borderId="1" xfId="0" applyFill="1" applyBorder="1"/>
    <xf numFmtId="165" fontId="0" fillId="5" borderId="1" xfId="0" applyNumberFormat="1" applyFill="1" applyBorder="1" applyAlignment="1">
      <alignment vertical="center"/>
    </xf>
    <xf numFmtId="165" fontId="5" fillId="5" borderId="1" xfId="0" applyNumberFormat="1" applyFont="1" applyFill="1" applyBorder="1"/>
    <xf numFmtId="165" fontId="0" fillId="5" borderId="3" xfId="0" applyNumberFormat="1" applyFill="1" applyBorder="1"/>
    <xf numFmtId="164" fontId="0" fillId="5" borderId="0" xfId="0" applyNumberFormat="1" applyFill="1"/>
    <xf numFmtId="165" fontId="1" fillId="5" borderId="4" xfId="0" applyNumberFormat="1" applyFont="1" applyFill="1" applyBorder="1"/>
    <xf numFmtId="165" fontId="7" fillId="5" borderId="0" xfId="0" applyNumberFormat="1" applyFont="1" applyFill="1"/>
    <xf numFmtId="0" fontId="0" fillId="4" borderId="1" xfId="0" applyFill="1" applyBorder="1"/>
    <xf numFmtId="165" fontId="0" fillId="4" borderId="1" xfId="0" applyNumberForma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0" fillId="4" borderId="1" xfId="0" applyNumberFormat="1" applyFill="1" applyBorder="1" applyAlignment="1">
      <alignment vertical="center" wrapText="1"/>
    </xf>
    <xf numFmtId="165" fontId="7" fillId="4" borderId="1" xfId="0" applyNumberFormat="1" applyFont="1" applyFill="1" applyBorder="1"/>
    <xf numFmtId="165" fontId="0" fillId="4" borderId="1" xfId="0" applyNumberFormat="1" applyFill="1" applyBorder="1"/>
    <xf numFmtId="164" fontId="0" fillId="4" borderId="0" xfId="0" applyNumberFormat="1" applyFill="1"/>
    <xf numFmtId="165" fontId="1" fillId="4" borderId="4" xfId="0" applyNumberFormat="1" applyFont="1" applyFill="1" applyBorder="1"/>
    <xf numFmtId="0" fontId="8" fillId="0" borderId="0" xfId="0" applyFont="1" applyAlignment="1">
      <alignment horizontal="left" vertical="center" indent="1"/>
    </xf>
    <xf numFmtId="44" fontId="0" fillId="0" borderId="0" xfId="0" applyNumberFormat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0716-859D-4A0D-A34B-DB1ADE9D9956}">
  <sheetPr>
    <pageSetUpPr fitToPage="1"/>
  </sheetPr>
  <dimension ref="A1:AA45"/>
  <sheetViews>
    <sheetView tabSelected="1" topLeftCell="A3" zoomScale="70" zoomScaleNormal="70" workbookViewId="0">
      <selection activeCell="E26" sqref="E26"/>
    </sheetView>
  </sheetViews>
  <sheetFormatPr defaultRowHeight="15" x14ac:dyDescent="0.25"/>
  <cols>
    <col min="1" max="1" width="57.28515625" customWidth="1"/>
    <col min="2" max="2" width="12.28515625" bestFit="1" customWidth="1"/>
    <col min="3" max="5" width="17.5703125" customWidth="1"/>
    <col min="6" max="6" width="15.5703125" customWidth="1"/>
    <col min="7" max="7" width="61.28515625" customWidth="1"/>
    <col min="9" max="9" width="0" hidden="1" customWidth="1"/>
    <col min="10" max="10" width="15.28515625" hidden="1" customWidth="1"/>
    <col min="11" max="17" width="0" hidden="1" customWidth="1"/>
    <col min="18" max="18" width="12" bestFit="1" customWidth="1"/>
    <col min="19" max="19" width="19.28515625" customWidth="1"/>
    <col min="20" max="20" width="12.140625" customWidth="1"/>
    <col min="25" max="25" width="12.140625" customWidth="1"/>
    <col min="26" max="26" width="2.5703125" customWidth="1"/>
    <col min="27" max="27" width="11" customWidth="1"/>
  </cols>
  <sheetData>
    <row r="1" spans="1:27" ht="26.25" x14ac:dyDescent="0.25">
      <c r="A1" s="72" t="s">
        <v>23</v>
      </c>
      <c r="B1" s="72"/>
      <c r="C1" s="72"/>
      <c r="D1" s="72"/>
      <c r="E1" s="72"/>
      <c r="F1" s="72"/>
      <c r="G1" s="72"/>
    </row>
    <row r="3" spans="1:27" ht="60" x14ac:dyDescent="0.25">
      <c r="A3" s="2" t="s">
        <v>0</v>
      </c>
      <c r="B3" s="12" t="s">
        <v>17</v>
      </c>
      <c r="C3" s="12" t="s">
        <v>24</v>
      </c>
      <c r="D3" s="12" t="s">
        <v>27</v>
      </c>
      <c r="E3" s="56" t="s">
        <v>21</v>
      </c>
      <c r="F3" s="27" t="s">
        <v>18</v>
      </c>
      <c r="G3" s="13" t="s">
        <v>15</v>
      </c>
      <c r="R3" s="10"/>
      <c r="S3" s="10"/>
      <c r="T3" s="36"/>
      <c r="U3" s="10"/>
      <c r="V3" s="10"/>
      <c r="W3" s="37"/>
      <c r="X3" s="38"/>
      <c r="Y3" s="38"/>
      <c r="Z3" s="36"/>
      <c r="AA3" s="36"/>
    </row>
    <row r="4" spans="1:27" x14ac:dyDescent="0.25">
      <c r="A4" s="3"/>
      <c r="B4" s="3"/>
      <c r="C4" s="3"/>
      <c r="D4" s="50"/>
      <c r="E4" s="57"/>
      <c r="F4" s="64"/>
      <c r="G4" s="3"/>
    </row>
    <row r="5" spans="1:27" s="1" customFormat="1" x14ac:dyDescent="0.25">
      <c r="A5" s="4" t="s">
        <v>1</v>
      </c>
      <c r="B5" s="45">
        <v>485</v>
      </c>
      <c r="C5" s="31">
        <v>441.31</v>
      </c>
      <c r="D5" s="51">
        <v>0</v>
      </c>
      <c r="E5" s="58">
        <f>SUM(C5:D5)</f>
        <v>441.31</v>
      </c>
      <c r="F5" s="65">
        <v>470</v>
      </c>
      <c r="G5" s="5"/>
      <c r="H5" s="1" t="s">
        <v>16</v>
      </c>
      <c r="I5" s="1" t="s">
        <v>7</v>
      </c>
      <c r="J5" s="1">
        <f>328.59</f>
        <v>328.59</v>
      </c>
      <c r="K5" s="1">
        <v>87.62</v>
      </c>
      <c r="L5" s="1">
        <v>33.33</v>
      </c>
      <c r="N5" s="1">
        <f>SUM(J5:L5)</f>
        <v>449.53999999999996</v>
      </c>
      <c r="O5" s="1">
        <f>N5-K5</f>
        <v>361.91999999999996</v>
      </c>
      <c r="P5" s="1">
        <f t="shared" ref="P5:P18" si="0">N5-L5</f>
        <v>416.21</v>
      </c>
      <c r="R5" s="39"/>
      <c r="S5" s="40"/>
      <c r="T5" s="40"/>
      <c r="U5" s="40"/>
      <c r="V5" s="40"/>
      <c r="W5" s="40"/>
      <c r="X5" s="40"/>
      <c r="Y5" s="40"/>
      <c r="Z5" s="40"/>
      <c r="AA5" s="40"/>
    </row>
    <row r="6" spans="1:27" s="1" customFormat="1" x14ac:dyDescent="0.25">
      <c r="A6" s="4" t="s">
        <v>2</v>
      </c>
      <c r="B6" s="45">
        <v>150</v>
      </c>
      <c r="C6" s="32">
        <v>290.92</v>
      </c>
      <c r="D6" s="51">
        <v>0</v>
      </c>
      <c r="E6" s="58">
        <f t="shared" ref="E6:E15" si="1">SUM(C6:D6)</f>
        <v>290.92</v>
      </c>
      <c r="F6" s="66">
        <v>300</v>
      </c>
      <c r="G6" s="5"/>
      <c r="I6" s="1" t="s">
        <v>8</v>
      </c>
      <c r="J6" s="1">
        <v>328.59</v>
      </c>
      <c r="K6" s="1">
        <v>151.69999999999999</v>
      </c>
      <c r="L6" s="1">
        <v>33.33</v>
      </c>
      <c r="N6" s="1">
        <f>SUM(J6:L6)</f>
        <v>513.62</v>
      </c>
      <c r="O6" s="1">
        <f t="shared" ref="O6:O18" si="2">N6-K6</f>
        <v>361.92</v>
      </c>
      <c r="P6" s="1">
        <f t="shared" si="0"/>
        <v>480.29</v>
      </c>
      <c r="R6" s="39"/>
      <c r="S6" s="40"/>
      <c r="T6" s="40"/>
      <c r="U6" s="40"/>
      <c r="V6" s="40"/>
      <c r="W6" s="40"/>
      <c r="X6" s="40"/>
      <c r="Y6" s="40"/>
      <c r="Z6" s="40"/>
      <c r="AA6" s="40"/>
    </row>
    <row r="7" spans="1:27" s="1" customFormat="1" x14ac:dyDescent="0.25">
      <c r="A7" s="4" t="s">
        <v>30</v>
      </c>
      <c r="B7" s="45">
        <f>1587.3+732.4+24.42</f>
        <v>2344.12</v>
      </c>
      <c r="C7" s="31">
        <f>1441.2-19.8</f>
        <v>1421.4</v>
      </c>
      <c r="D7" s="51">
        <f>528+72</f>
        <v>600</v>
      </c>
      <c r="E7" s="58">
        <f t="shared" si="1"/>
        <v>2021.4</v>
      </c>
      <c r="F7" s="65">
        <f>600*4+(72*4)</f>
        <v>2688</v>
      </c>
      <c r="G7" s="4"/>
      <c r="I7" s="1" t="s">
        <v>9</v>
      </c>
      <c r="J7" s="1">
        <f>310.41+18.18</f>
        <v>328.59000000000003</v>
      </c>
      <c r="K7" s="1">
        <v>0</v>
      </c>
      <c r="L7" s="1">
        <v>33.33</v>
      </c>
      <c r="M7" s="1">
        <v>14.8</v>
      </c>
      <c r="N7" s="1">
        <f t="shared" ref="N7:N11" si="3">SUM(J7:M7)</f>
        <v>376.72</v>
      </c>
      <c r="O7" s="1">
        <f t="shared" si="2"/>
        <v>376.72</v>
      </c>
      <c r="P7" s="1">
        <f t="shared" si="0"/>
        <v>343.39000000000004</v>
      </c>
      <c r="R7" s="39"/>
      <c r="S7" s="40"/>
      <c r="T7" s="40"/>
      <c r="U7" s="40"/>
      <c r="V7" s="40"/>
      <c r="W7" s="40"/>
      <c r="X7" s="40"/>
      <c r="Y7" s="40"/>
      <c r="Z7" s="40"/>
      <c r="AA7" s="40"/>
    </row>
    <row r="8" spans="1:27" s="1" customFormat="1" x14ac:dyDescent="0.25">
      <c r="A8" s="4" t="s">
        <v>20</v>
      </c>
      <c r="B8" s="45">
        <v>0</v>
      </c>
      <c r="C8" s="31">
        <v>128</v>
      </c>
      <c r="D8" s="51">
        <v>106</v>
      </c>
      <c r="E8" s="58">
        <f t="shared" si="1"/>
        <v>234</v>
      </c>
      <c r="F8" s="65">
        <v>420</v>
      </c>
      <c r="G8" s="4"/>
      <c r="R8" s="39"/>
      <c r="S8" s="40"/>
      <c r="T8" s="40"/>
      <c r="U8" s="40"/>
      <c r="V8" s="40"/>
      <c r="W8" s="40"/>
      <c r="X8" s="40"/>
      <c r="Y8" s="40"/>
      <c r="Z8" s="40"/>
      <c r="AA8" s="40"/>
    </row>
    <row r="9" spans="1:27" s="1" customFormat="1" x14ac:dyDescent="0.25">
      <c r="A9" s="4" t="s">
        <v>4</v>
      </c>
      <c r="B9" s="45">
        <v>0</v>
      </c>
      <c r="C9" s="31">
        <v>19.8</v>
      </c>
      <c r="D9" s="51">
        <v>20</v>
      </c>
      <c r="E9" s="58">
        <f t="shared" si="1"/>
        <v>39.799999999999997</v>
      </c>
      <c r="F9" s="65">
        <v>72</v>
      </c>
      <c r="G9" s="5" t="s">
        <v>32</v>
      </c>
      <c r="I9" s="1" t="s">
        <v>10</v>
      </c>
      <c r="J9" s="1">
        <f>230.01+98.58</f>
        <v>328.59</v>
      </c>
      <c r="K9" s="1">
        <v>0</v>
      </c>
      <c r="L9" s="1">
        <v>33.33</v>
      </c>
      <c r="M9" s="1">
        <v>14.6</v>
      </c>
      <c r="N9" s="1">
        <f t="shared" si="3"/>
        <v>376.52</v>
      </c>
      <c r="O9" s="1">
        <f t="shared" si="2"/>
        <v>376.52</v>
      </c>
      <c r="P9" s="1">
        <f t="shared" si="0"/>
        <v>343.19</v>
      </c>
      <c r="R9" s="39"/>
      <c r="S9" s="40"/>
      <c r="T9" s="40"/>
      <c r="U9" s="40"/>
      <c r="V9" s="40"/>
      <c r="W9" s="40"/>
      <c r="X9" s="40"/>
      <c r="Y9" s="40"/>
      <c r="Z9" s="40"/>
      <c r="AA9" s="40"/>
    </row>
    <row r="10" spans="1:27" s="1" customFormat="1" x14ac:dyDescent="0.25">
      <c r="A10" s="4" t="s">
        <v>5</v>
      </c>
      <c r="B10" s="45">
        <f>30+150+110+167</f>
        <v>457</v>
      </c>
      <c r="C10" s="31">
        <v>0</v>
      </c>
      <c r="D10" s="51">
        <v>100</v>
      </c>
      <c r="E10" s="58">
        <f t="shared" si="1"/>
        <v>100</v>
      </c>
      <c r="F10" s="65">
        <v>100</v>
      </c>
      <c r="G10" s="6"/>
      <c r="I10" s="1" t="s">
        <v>11</v>
      </c>
      <c r="J10" s="1">
        <v>328.59</v>
      </c>
      <c r="K10" s="1">
        <v>0</v>
      </c>
      <c r="L10" s="1">
        <v>33.33</v>
      </c>
      <c r="M10" s="1">
        <v>3</v>
      </c>
      <c r="N10" s="1">
        <f t="shared" si="3"/>
        <v>364.91999999999996</v>
      </c>
      <c r="O10" s="1">
        <f t="shared" si="2"/>
        <v>364.91999999999996</v>
      </c>
      <c r="P10" s="1">
        <f t="shared" si="0"/>
        <v>331.59</v>
      </c>
      <c r="R10" s="39"/>
      <c r="S10" s="40"/>
      <c r="T10" s="40"/>
      <c r="U10" s="40"/>
      <c r="V10" s="40"/>
      <c r="W10" s="40"/>
      <c r="X10" s="40"/>
      <c r="Y10" s="40"/>
      <c r="Z10" s="40"/>
      <c r="AA10" s="40"/>
    </row>
    <row r="11" spans="1:27" s="1" customFormat="1" ht="30" x14ac:dyDescent="0.25">
      <c r="A11" s="5" t="s">
        <v>6</v>
      </c>
      <c r="B11" s="46">
        <f>150+120+35</f>
        <v>305</v>
      </c>
      <c r="C11" s="33">
        <v>265</v>
      </c>
      <c r="D11" s="55">
        <v>72.989999999999995</v>
      </c>
      <c r="E11" s="58">
        <f t="shared" si="1"/>
        <v>337.99</v>
      </c>
      <c r="F11" s="67">
        <v>350</v>
      </c>
      <c r="G11" s="5" t="s">
        <v>31</v>
      </c>
      <c r="I11" s="1" t="s">
        <v>12</v>
      </c>
      <c r="J11" s="1">
        <v>328.59</v>
      </c>
      <c r="K11" s="1">
        <v>0</v>
      </c>
      <c r="L11" s="1">
        <v>33.33</v>
      </c>
      <c r="M11" s="1">
        <v>14.8</v>
      </c>
      <c r="N11" s="1">
        <f t="shared" si="3"/>
        <v>376.71999999999997</v>
      </c>
      <c r="O11" s="1">
        <f t="shared" si="2"/>
        <v>376.71999999999997</v>
      </c>
      <c r="P11" s="1">
        <f t="shared" si="0"/>
        <v>343.39</v>
      </c>
      <c r="R11" s="39"/>
      <c r="S11" s="40"/>
      <c r="T11" s="40"/>
      <c r="U11" s="40"/>
      <c r="V11" s="40"/>
      <c r="W11" s="40"/>
      <c r="X11" s="40"/>
      <c r="Y11"/>
      <c r="Z11" s="40"/>
      <c r="AA11" s="40"/>
    </row>
    <row r="12" spans="1:27" s="1" customFormat="1" x14ac:dyDescent="0.25">
      <c r="A12" s="5" t="s">
        <v>25</v>
      </c>
      <c r="B12" s="45">
        <v>6005</v>
      </c>
      <c r="C12" s="31">
        <v>6005.13</v>
      </c>
      <c r="D12" s="51">
        <v>0</v>
      </c>
      <c r="E12" s="58">
        <f t="shared" si="1"/>
        <v>6005.13</v>
      </c>
      <c r="F12" s="65">
        <v>1000</v>
      </c>
      <c r="G12" s="5" t="s">
        <v>35</v>
      </c>
      <c r="I12" s="1" t="s">
        <v>13</v>
      </c>
      <c r="J12" s="1">
        <v>328.59</v>
      </c>
      <c r="K12" s="1">
        <v>0</v>
      </c>
      <c r="L12" s="1">
        <v>33.33</v>
      </c>
      <c r="O12" s="1">
        <f t="shared" si="2"/>
        <v>0</v>
      </c>
      <c r="P12" s="1">
        <f t="shared" si="0"/>
        <v>-33.33</v>
      </c>
      <c r="R12" s="39"/>
      <c r="S12" s="40"/>
      <c r="T12" s="40"/>
      <c r="U12" s="40"/>
      <c r="V12" s="40"/>
      <c r="W12" s="40"/>
      <c r="X12" s="40"/>
      <c r="Y12" s="40"/>
      <c r="Z12" s="40"/>
      <c r="AA12" s="40"/>
    </row>
    <row r="13" spans="1:27" s="1" customFormat="1" x14ac:dyDescent="0.25">
      <c r="A13" s="5" t="s">
        <v>29</v>
      </c>
      <c r="B13" s="45">
        <v>2500</v>
      </c>
      <c r="C13" s="31">
        <v>0</v>
      </c>
      <c r="D13" s="51">
        <v>0</v>
      </c>
      <c r="E13" s="58">
        <f t="shared" si="1"/>
        <v>0</v>
      </c>
      <c r="F13" s="65">
        <v>0</v>
      </c>
      <c r="G13" s="5"/>
      <c r="R13" s="39"/>
      <c r="S13" s="40"/>
      <c r="T13" s="40"/>
      <c r="U13" s="40"/>
      <c r="V13" s="40"/>
      <c r="W13" s="40"/>
      <c r="X13" s="40"/>
      <c r="Y13" s="40"/>
      <c r="Z13" s="40"/>
      <c r="AA13" s="40"/>
    </row>
    <row r="14" spans="1:27" ht="14.25" customHeight="1" x14ac:dyDescent="0.25">
      <c r="A14" s="3" t="s">
        <v>3</v>
      </c>
      <c r="B14" s="47">
        <f>50+10+35+25+100+25+50</f>
        <v>295</v>
      </c>
      <c r="C14" s="34">
        <v>4.5</v>
      </c>
      <c r="D14" s="47">
        <v>50</v>
      </c>
      <c r="E14" s="58">
        <f t="shared" si="1"/>
        <v>54.5</v>
      </c>
      <c r="F14" s="68">
        <v>500</v>
      </c>
      <c r="G14" s="7" t="s">
        <v>36</v>
      </c>
      <c r="R14" s="39"/>
      <c r="S14" s="40"/>
      <c r="T14" s="40"/>
      <c r="U14" s="40"/>
      <c r="V14" s="40"/>
      <c r="W14" s="40"/>
      <c r="X14" s="40"/>
      <c r="Y14" s="40"/>
      <c r="Z14" s="40"/>
      <c r="AA14" s="40"/>
    </row>
    <row r="15" spans="1:27" ht="14.45" customHeight="1" x14ac:dyDescent="0.25">
      <c r="A15" s="3" t="s">
        <v>26</v>
      </c>
      <c r="B15" s="47">
        <v>240</v>
      </c>
      <c r="C15" s="34">
        <v>140</v>
      </c>
      <c r="D15" s="47">
        <v>40</v>
      </c>
      <c r="E15" s="58">
        <f t="shared" si="1"/>
        <v>180</v>
      </c>
      <c r="F15" s="68">
        <v>200</v>
      </c>
      <c r="G15" s="7" t="s">
        <v>33</v>
      </c>
      <c r="R15" s="39"/>
      <c r="S15" s="40"/>
      <c r="T15" s="40"/>
      <c r="U15" s="40"/>
      <c r="V15" s="40"/>
      <c r="W15" s="40"/>
      <c r="X15" s="40"/>
      <c r="Y15" s="40"/>
      <c r="Z15" s="40"/>
      <c r="AA15" s="40"/>
    </row>
    <row r="16" spans="1:27" s="1" customFormat="1" x14ac:dyDescent="0.25">
      <c r="A16" s="4"/>
      <c r="B16" s="45"/>
      <c r="C16" s="31"/>
      <c r="D16" s="52"/>
      <c r="E16" s="58"/>
      <c r="F16" s="65"/>
      <c r="G16" s="6"/>
      <c r="R16" s="39"/>
      <c r="S16" s="40"/>
      <c r="T16" s="40"/>
      <c r="U16" s="40"/>
      <c r="V16" s="40"/>
      <c r="W16" s="40"/>
      <c r="X16" s="40"/>
      <c r="Y16" s="40"/>
      <c r="Z16" s="40"/>
      <c r="AA16" s="40"/>
    </row>
    <row r="17" spans="1:27" x14ac:dyDescent="0.25">
      <c r="A17" s="3"/>
      <c r="B17" s="48"/>
      <c r="C17" s="24"/>
      <c r="D17" s="53"/>
      <c r="E17" s="58"/>
      <c r="F17" s="69"/>
      <c r="G17" s="8"/>
      <c r="R17" s="39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17.25" x14ac:dyDescent="0.4">
      <c r="A18" s="23" t="s">
        <v>19</v>
      </c>
      <c r="B18" s="49">
        <f>SUM(B5:B17)</f>
        <v>12781.119999999999</v>
      </c>
      <c r="C18" s="35">
        <f>SUM(C5:C17)</f>
        <v>8716.0600000000013</v>
      </c>
      <c r="D18" s="54">
        <f>SUM(D5:D17)</f>
        <v>988.99</v>
      </c>
      <c r="E18" s="59">
        <f>SUM(E5:E17)</f>
        <v>9705.0499999999993</v>
      </c>
      <c r="F18" s="29">
        <f>SUM(F5:F17)</f>
        <v>6100</v>
      </c>
      <c r="G18" s="3"/>
      <c r="I18" s="1" t="s">
        <v>14</v>
      </c>
      <c r="J18" s="1">
        <v>328.59</v>
      </c>
      <c r="K18" s="1">
        <v>0</v>
      </c>
      <c r="L18" s="1">
        <v>33.33</v>
      </c>
      <c r="M18" s="1"/>
      <c r="O18" s="1">
        <f t="shared" si="2"/>
        <v>0</v>
      </c>
      <c r="P18" s="1">
        <f t="shared" si="0"/>
        <v>-33.33</v>
      </c>
      <c r="R18" s="39"/>
      <c r="S18" s="40"/>
      <c r="T18" s="40"/>
      <c r="U18" s="40"/>
      <c r="V18" s="40"/>
      <c r="W18" s="40"/>
      <c r="X18" s="40"/>
      <c r="Y18" s="40"/>
      <c r="Z18" s="40"/>
      <c r="AA18" s="40"/>
    </row>
    <row r="19" spans="1:27" x14ac:dyDescent="0.25">
      <c r="B19" s="41"/>
      <c r="C19" s="42"/>
      <c r="D19" s="42"/>
      <c r="E19" s="60"/>
      <c r="F19" s="30"/>
      <c r="G19" s="43"/>
      <c r="J19">
        <f t="shared" ref="J19:P19" si="4">SUM(J5:J18)</f>
        <v>2628.72</v>
      </c>
      <c r="K19">
        <f t="shared" si="4"/>
        <v>239.32</v>
      </c>
      <c r="L19">
        <f t="shared" si="4"/>
        <v>266.63999999999993</v>
      </c>
      <c r="M19">
        <f t="shared" si="4"/>
        <v>47.2</v>
      </c>
      <c r="N19">
        <f t="shared" si="4"/>
        <v>2458.04</v>
      </c>
      <c r="O19" s="1">
        <f t="shared" si="4"/>
        <v>2218.7199999999998</v>
      </c>
      <c r="P19" s="1">
        <f t="shared" si="4"/>
        <v>2191.4</v>
      </c>
      <c r="R19" s="39"/>
      <c r="S19" s="40"/>
      <c r="T19" s="40"/>
      <c r="U19" s="40"/>
      <c r="V19" s="40"/>
      <c r="W19" s="40"/>
      <c r="X19" s="40"/>
      <c r="Y19" s="40"/>
      <c r="Z19" s="40"/>
      <c r="AA19" s="40"/>
    </row>
    <row r="20" spans="1:27" x14ac:dyDescent="0.25">
      <c r="C20">
        <v>-8993.14</v>
      </c>
      <c r="D20">
        <v>0</v>
      </c>
      <c r="E20" s="61">
        <f>SUM(C20:D20)</f>
        <v>-8993.14</v>
      </c>
      <c r="F20" s="70">
        <v>-4900</v>
      </c>
      <c r="G20" t="s">
        <v>28</v>
      </c>
    </row>
    <row r="21" spans="1:27" x14ac:dyDescent="0.25">
      <c r="C21">
        <v>-600</v>
      </c>
      <c r="D21">
        <v>-600</v>
      </c>
      <c r="E21" s="61">
        <f>SUM(C21:D21)</f>
        <v>-1200</v>
      </c>
      <c r="F21" s="30">
        <v>-1200</v>
      </c>
      <c r="G21" t="s">
        <v>34</v>
      </c>
    </row>
    <row r="22" spans="1:27" ht="15.75" thickBot="1" x14ac:dyDescent="0.3">
      <c r="A22" s="26" t="s">
        <v>22</v>
      </c>
      <c r="C22" s="44">
        <f>SUM(C18:C21)</f>
        <v>-877.07999999999811</v>
      </c>
      <c r="D22" s="44">
        <f>SUM(D18:D21)</f>
        <v>388.99</v>
      </c>
      <c r="E22" s="62">
        <f>SUM(E18:E21)</f>
        <v>-488.09000000000015</v>
      </c>
      <c r="F22" s="71">
        <f>SUM(F18+F19+F20+F21)</f>
        <v>0</v>
      </c>
    </row>
    <row r="23" spans="1:27" ht="15.75" thickTop="1" x14ac:dyDescent="0.25">
      <c r="B23" s="14"/>
      <c r="C23" s="25"/>
      <c r="D23" s="25"/>
      <c r="E23" s="63"/>
      <c r="F23" s="28"/>
      <c r="G23" s="15"/>
    </row>
    <row r="24" spans="1:27" x14ac:dyDescent="0.25">
      <c r="B24" s="14"/>
      <c r="C24" s="14"/>
      <c r="D24" s="14"/>
      <c r="E24" s="14"/>
      <c r="F24" s="14"/>
      <c r="G24" s="15"/>
    </row>
    <row r="25" spans="1:27" x14ac:dyDescent="0.25">
      <c r="B25" s="14"/>
      <c r="C25" s="14"/>
      <c r="D25" s="14"/>
      <c r="E25" s="14"/>
      <c r="F25" s="14"/>
    </row>
    <row r="26" spans="1:27" ht="14.45" customHeight="1" x14ac:dyDescent="0.25">
      <c r="B26" s="14"/>
      <c r="C26" s="14"/>
      <c r="D26" s="14"/>
      <c r="E26" s="14"/>
      <c r="F26" s="14"/>
      <c r="G26" s="15"/>
    </row>
    <row r="27" spans="1:27" x14ac:dyDescent="0.25">
      <c r="B27" s="14"/>
      <c r="C27" s="14"/>
      <c r="D27" s="14"/>
      <c r="E27" s="14"/>
      <c r="F27" s="14"/>
      <c r="G27" s="15"/>
    </row>
    <row r="28" spans="1:27" ht="17.25" x14ac:dyDescent="0.4">
      <c r="A28" s="16"/>
      <c r="B28" s="17"/>
      <c r="C28" s="17"/>
      <c r="D28" s="17"/>
      <c r="E28" s="17"/>
      <c r="F28" s="17"/>
    </row>
    <row r="29" spans="1:27" ht="17.25" x14ac:dyDescent="0.4">
      <c r="A29" s="16"/>
      <c r="B29" s="17"/>
      <c r="C29" s="17"/>
      <c r="D29" s="17"/>
      <c r="E29" s="17"/>
      <c r="F29" s="17"/>
    </row>
    <row r="30" spans="1:27" s="1" customFormat="1" ht="17.25" x14ac:dyDescent="0.25">
      <c r="A30" s="18"/>
      <c r="B30" s="19"/>
      <c r="C30" s="19"/>
      <c r="D30" s="19"/>
      <c r="E30" s="19"/>
      <c r="F30" s="19"/>
      <c r="G30" s="11"/>
    </row>
    <row r="31" spans="1:27" x14ac:dyDescent="0.25">
      <c r="B31" s="20"/>
      <c r="C31" s="20"/>
      <c r="D31" s="20"/>
      <c r="E31" s="20"/>
      <c r="F31" s="20"/>
    </row>
    <row r="32" spans="1:27" s="1" customFormat="1" hidden="1" x14ac:dyDescent="0.25">
      <c r="A32" s="11"/>
      <c r="B32" s="9"/>
      <c r="C32" s="9"/>
      <c r="D32" s="9"/>
      <c r="E32" s="9"/>
      <c r="F32" s="9"/>
      <c r="G32" s="11"/>
    </row>
    <row r="33" spans="1:7" ht="17.25" x14ac:dyDescent="0.4">
      <c r="B33" s="21"/>
      <c r="C33" s="21"/>
      <c r="D33" s="21"/>
      <c r="E33" s="21"/>
      <c r="F33" s="21"/>
    </row>
    <row r="34" spans="1:7" x14ac:dyDescent="0.25">
      <c r="B34" s="9"/>
      <c r="C34" s="9"/>
      <c r="D34" s="9"/>
      <c r="E34" s="9"/>
      <c r="F34" s="9"/>
    </row>
    <row r="35" spans="1:7" x14ac:dyDescent="0.25">
      <c r="B35" s="9"/>
      <c r="C35" s="9"/>
      <c r="D35" s="9"/>
      <c r="E35" s="9"/>
      <c r="F35" s="9"/>
    </row>
    <row r="36" spans="1:7" x14ac:dyDescent="0.25">
      <c r="B36" s="9"/>
      <c r="C36" s="9"/>
      <c r="D36" s="9"/>
      <c r="E36" s="9"/>
      <c r="F36" s="9"/>
    </row>
    <row r="37" spans="1:7" x14ac:dyDescent="0.25">
      <c r="B37" s="9"/>
      <c r="C37" s="9"/>
      <c r="D37" s="9"/>
      <c r="E37" s="9"/>
      <c r="F37" s="9"/>
    </row>
    <row r="38" spans="1:7" s="1" customFormat="1" x14ac:dyDescent="0.25">
      <c r="B38" s="9"/>
      <c r="C38" s="9"/>
      <c r="D38" s="9"/>
      <c r="E38" s="9"/>
      <c r="F38" s="9"/>
      <c r="G38" s="11"/>
    </row>
    <row r="39" spans="1:7" s="1" customFormat="1" x14ac:dyDescent="0.25">
      <c r="B39" s="9"/>
      <c r="C39" s="9"/>
      <c r="D39" s="9"/>
      <c r="E39" s="9"/>
      <c r="F39" s="9"/>
      <c r="G39" s="11"/>
    </row>
    <row r="40" spans="1:7" s="1" customFormat="1" x14ac:dyDescent="0.25">
      <c r="B40" s="9"/>
      <c r="C40" s="9"/>
      <c r="D40" s="9"/>
      <c r="E40" s="9"/>
      <c r="F40" s="9"/>
      <c r="G40" s="11"/>
    </row>
    <row r="41" spans="1:7" s="1" customFormat="1" x14ac:dyDescent="0.25">
      <c r="B41" s="9"/>
      <c r="C41" s="9"/>
      <c r="D41" s="9"/>
      <c r="E41" s="9"/>
      <c r="F41" s="9"/>
      <c r="G41" s="11"/>
    </row>
    <row r="42" spans="1:7" x14ac:dyDescent="0.25">
      <c r="B42" s="9"/>
      <c r="C42" s="73"/>
      <c r="D42" s="73"/>
      <c r="E42" s="73"/>
      <c r="F42" s="73"/>
      <c r="G42" s="73"/>
    </row>
    <row r="43" spans="1:7" x14ac:dyDescent="0.25">
      <c r="B43" s="9"/>
      <c r="C43" s="9"/>
      <c r="D43" s="9"/>
      <c r="E43" s="9"/>
      <c r="F43" s="9"/>
    </row>
    <row r="44" spans="1:7" x14ac:dyDescent="0.25">
      <c r="B44" s="9"/>
    </row>
    <row r="45" spans="1:7" x14ac:dyDescent="0.25">
      <c r="A45" s="10"/>
      <c r="B45" s="22"/>
    </row>
  </sheetData>
  <mergeCells count="2">
    <mergeCell ref="A1:G1"/>
    <mergeCell ref="C42:G42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E5:E7 E18:E19 E8:E9 E10:E1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Budget 2025-2026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Saltfleetby</dc:creator>
  <cp:lastModifiedBy>User</cp:lastModifiedBy>
  <cp:lastPrinted>2024-11-11T12:43:55Z</cp:lastPrinted>
  <dcterms:created xsi:type="dcterms:W3CDTF">2011-11-16T11:48:31Z</dcterms:created>
  <dcterms:modified xsi:type="dcterms:W3CDTF">2025-02-10T10:26:05Z</dcterms:modified>
</cp:coreProperties>
</file>